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  <sheet name="Tabelle2" sheetId="2" r:id="rId2"/>
    <sheet name="Tabelle3" sheetId="3" r:id="rId3"/>
  </sheets>
  <definedNames>
    <definedName name="f">'Tabelle1'!$C$9</definedName>
    <definedName name="PI">'Tabelle1'!$C$11</definedName>
    <definedName name="C">'Tabelle1'!$C$7</definedName>
    <definedName name="R">'Tabelle1'!$C$6</definedName>
    <definedName name="P_Glühlampe">'Tabelle1'!$C$5</definedName>
    <definedName name="U">'Tabelle1'!$C$8</definedName>
    <definedName name="Xc">'Tabelle1'!$C$12</definedName>
    <definedName name="R_Glühlampe">'Tabelle1'!$C$13</definedName>
    <definedName name="Z_1">'Tabelle1'!$C$18</definedName>
    <definedName name="Z_2">'Tabelle1'!$C$19</definedName>
    <definedName name="Z_3">'Tabelle1'!$C$20</definedName>
    <definedName name="Z_4">'Tabelle1'!$C$21</definedName>
    <definedName name="Z_5">'Tabelle1'!$C$22</definedName>
    <definedName name="I_1">'Tabelle1'!$D$18</definedName>
    <definedName name="I_2">'Tabelle1'!$D$19</definedName>
    <definedName name="I_3">'Tabelle1'!$D$20</definedName>
    <definedName name="I_4">'Tabelle1'!$D$21</definedName>
    <definedName name="I_5">'Tabelle1'!$D$22</definedName>
    <definedName name="R_3">'Tabelle1'!$G$18</definedName>
    <definedName name="R_2">'Tabelle1'!$G$19</definedName>
    <definedName name="R_1">'Tabelle1'!$G$20</definedName>
    <definedName name="Z_1_CR">'Tabelle1'!$C$32</definedName>
    <definedName name="Z_2_CR">'Tabelle1'!$C$33</definedName>
    <definedName name="Z_3_CR">'Tabelle1'!$C$34</definedName>
    <definedName name="Z_4_CR">'Tabelle1'!$C$35</definedName>
    <definedName name="I_1_CR">'Tabelle1'!$D$32</definedName>
    <definedName name="I_2_CR">'Tabelle1'!$D$33</definedName>
    <definedName name="I_3_CR">'Tabelle1'!$D$34</definedName>
    <definedName name="I_4_CR">'Tabelle1'!$D$35</definedName>
    <definedName name="R_3_CR">'Tabelle1'!$G$32</definedName>
    <definedName name="R_2_CR">'Tabelle1'!$G$33</definedName>
    <definedName name="R_1_CR">'Tabelle1'!$G$34</definedName>
    <definedName name="Pmax">'Tabelle1'!$G$22</definedName>
  </definedNames>
  <calcPr fullCalcOnLoad="1"/>
</workbook>
</file>

<file path=xl/sharedStrings.xml><?xml version="1.0" encoding="utf-8"?>
<sst xmlns="http://schemas.openxmlformats.org/spreadsheetml/2006/main" count="50" uniqueCount="34">
  <si>
    <t>Glühlampen-Dimmer</t>
  </si>
  <si>
    <t>Eingabefelder</t>
  </si>
  <si>
    <t>P Glühlampe</t>
  </si>
  <si>
    <t>W</t>
  </si>
  <si>
    <t xml:space="preserve">R = R1 = R2 = R3 </t>
  </si>
  <si>
    <t>Ohm</t>
  </si>
  <si>
    <t xml:space="preserve">C = </t>
  </si>
  <si>
    <t>F</t>
  </si>
  <si>
    <t>U =</t>
  </si>
  <si>
    <t>V</t>
  </si>
  <si>
    <t xml:space="preserve">f = </t>
  </si>
  <si>
    <t>Hz</t>
  </si>
  <si>
    <t>PI =</t>
  </si>
  <si>
    <t>Xc =</t>
  </si>
  <si>
    <t>Xc=1/(2*PI*f*C)</t>
  </si>
  <si>
    <t xml:space="preserve">R Glühlampe = </t>
  </si>
  <si>
    <t>R = U^2 / P</t>
  </si>
  <si>
    <t>Schalterposition</t>
  </si>
  <si>
    <t>Z (Ohm)</t>
  </si>
  <si>
    <t>I (A)</t>
  </si>
  <si>
    <t>P Glühlampe (W)</t>
  </si>
  <si>
    <t>P R (W)</t>
  </si>
  <si>
    <t>Z=SQR(Xc^2+(n*R+ R Glühlampe)^2)</t>
  </si>
  <si>
    <t>I = U / Z</t>
  </si>
  <si>
    <t>P = R Glühlampe * I^2</t>
  </si>
  <si>
    <t>P = R * I^2</t>
  </si>
  <si>
    <t>R3 =</t>
  </si>
  <si>
    <t>*</t>
  </si>
  <si>
    <t>=</t>
  </si>
  <si>
    <t>R2 =</t>
  </si>
  <si>
    <t>R1 =</t>
  </si>
  <si>
    <t>P max = 3*R3</t>
  </si>
  <si>
    <t xml:space="preserve">© Copyright, Norbert Moch, Kleiststr. 9, 30163 Hannover, Tel. 0511/624039, www.NorbertMoch.de, </t>
  </si>
  <si>
    <t xml:space="preserve">mail@NorbertMoch.de  nichtkommerzielle, unveränderte Weitergabe mit Quellenangabe für privaten Gebrauch ist gestattet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</si>
</sst>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E+00"/>
    <numFmt numFmtId="166" formatCode="0"/>
    <numFmt numFmtId="167" formatCode="0.0000000"/>
    <numFmt numFmtId="168" formatCode="#,##0.00"/>
    <numFmt numFmtId="169" formatCode="0.00000"/>
    <numFmt numFmtId="170" formatCode="#,###.00"/>
    <numFmt numFmtId="171" formatCode="0.00"/>
  </numFmts>
  <fonts count="4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5" fontId="2" fillId="2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3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workbookViewId="0" topLeftCell="A1">
      <selection activeCell="A29" sqref="A29"/>
    </sheetView>
  </sheetViews>
  <sheetFormatPr defaultColWidth="12.57421875" defaultRowHeight="12.75"/>
  <cols>
    <col min="1" max="1" width="4.140625" style="0" customWidth="1"/>
    <col min="2" max="2" width="17.57421875" style="0" customWidth="1"/>
    <col min="3" max="3" width="33.57421875" style="1" customWidth="1"/>
    <col min="4" max="4" width="11.8515625" style="0" customWidth="1"/>
    <col min="5" max="5" width="20.140625" style="0" customWidth="1"/>
    <col min="6" max="6" width="14.140625" style="2" customWidth="1"/>
    <col min="7" max="7" width="10.8515625" style="0" customWidth="1"/>
    <col min="8" max="8" width="5.00390625" style="0" customWidth="1"/>
    <col min="9" max="9" width="2.7109375" style="0" customWidth="1"/>
    <col min="10" max="10" width="4.28125" style="0" customWidth="1"/>
    <col min="11" max="11" width="4.00390625" style="0" customWidth="1"/>
    <col min="12" max="12" width="6.28125" style="0" customWidth="1"/>
    <col min="13" max="13" width="4.00390625" style="0" customWidth="1"/>
    <col min="14" max="16384" width="11.7109375" style="0" customWidth="1"/>
  </cols>
  <sheetData>
    <row r="1" spans="2:5" ht="12.75">
      <c r="B1" s="3" t="s">
        <v>0</v>
      </c>
      <c r="C1" s="3"/>
      <c r="D1" s="3"/>
      <c r="E1" s="3"/>
    </row>
    <row r="2" spans="2:5" ht="12.75">
      <c r="B2" s="3"/>
      <c r="C2" s="3"/>
      <c r="D2" s="3"/>
      <c r="E2" s="3"/>
    </row>
    <row r="4" ht="12.75">
      <c r="C4" s="4" t="s">
        <v>1</v>
      </c>
    </row>
    <row r="5" spans="2:4" ht="12.75">
      <c r="B5" t="s">
        <v>2</v>
      </c>
      <c r="C5" s="5">
        <v>40</v>
      </c>
      <c r="D5" t="s">
        <v>3</v>
      </c>
    </row>
    <row r="6" spans="2:4" ht="12.75">
      <c r="B6" t="s">
        <v>4</v>
      </c>
      <c r="C6" s="5">
        <v>390</v>
      </c>
      <c r="D6" t="s">
        <v>5</v>
      </c>
    </row>
    <row r="7" spans="2:4" ht="12.75">
      <c r="B7" t="s">
        <v>6</v>
      </c>
      <c r="C7" s="6">
        <f>0.0000049</f>
        <v>4.9E-06</v>
      </c>
      <c r="D7" t="s">
        <v>7</v>
      </c>
    </row>
    <row r="8" spans="2:4" ht="12.75">
      <c r="B8" t="s">
        <v>8</v>
      </c>
      <c r="C8" s="5">
        <v>230</v>
      </c>
      <c r="D8" t="s">
        <v>9</v>
      </c>
    </row>
    <row r="9" spans="2:4" ht="12.75">
      <c r="B9" t="s">
        <v>10</v>
      </c>
      <c r="C9" s="5">
        <v>50</v>
      </c>
      <c r="D9" t="s">
        <v>11</v>
      </c>
    </row>
    <row r="10" ht="12.75">
      <c r="C10" s="7"/>
    </row>
    <row r="11" spans="2:3" ht="12.75">
      <c r="B11" t="s">
        <v>12</v>
      </c>
      <c r="C11" s="8">
        <f>3.1415926</f>
        <v>3.1415926</v>
      </c>
    </row>
    <row r="12" spans="2:5" ht="12.75">
      <c r="B12" t="s">
        <v>13</v>
      </c>
      <c r="C12" s="9">
        <f>1/(2*PI*f*C)</f>
        <v>649.6120237011675</v>
      </c>
      <c r="D12" t="s">
        <v>5</v>
      </c>
      <c r="E12" t="s">
        <v>14</v>
      </c>
    </row>
    <row r="13" spans="2:5" ht="12.75">
      <c r="B13" t="s">
        <v>15</v>
      </c>
      <c r="C13" s="7">
        <f>U^2/P_Glühlampe</f>
        <v>1322.5</v>
      </c>
      <c r="D13" t="s">
        <v>5</v>
      </c>
      <c r="E13" t="s">
        <v>16</v>
      </c>
    </row>
    <row r="14" spans="3:6" ht="12.75">
      <c r="C14"/>
      <c r="F14"/>
    </row>
    <row r="15" spans="2:7" ht="12.75">
      <c r="B15" s="10" t="s">
        <v>17</v>
      </c>
      <c r="C15" s="1" t="s">
        <v>18</v>
      </c>
      <c r="D15" t="s">
        <v>19</v>
      </c>
      <c r="E15" t="s">
        <v>20</v>
      </c>
      <c r="G15" t="s">
        <v>21</v>
      </c>
    </row>
    <row r="16" spans="2:7" ht="12.75">
      <c r="B16" s="10"/>
      <c r="C16" t="s">
        <v>22</v>
      </c>
      <c r="D16" t="s">
        <v>23</v>
      </c>
      <c r="E16" t="s">
        <v>24</v>
      </c>
      <c r="G16" t="s">
        <v>25</v>
      </c>
    </row>
    <row r="17" spans="2:3" ht="12.75">
      <c r="B17" s="10">
        <v>0</v>
      </c>
      <c r="C17" s="9"/>
    </row>
    <row r="18" spans="2:13" ht="15">
      <c r="B18" s="10">
        <v>1</v>
      </c>
      <c r="C18" s="9">
        <f>SQRT(Xc^2+(3*R+R_Glühlampe)^2)</f>
        <v>2575.7624174867383</v>
      </c>
      <c r="D18" s="11">
        <f>U/Z_1</f>
        <v>0.08929394979852959</v>
      </c>
      <c r="E18" s="12">
        <f>R_Glühlampe*I_1^2</f>
        <v>10.54483402489802</v>
      </c>
      <c r="F18" s="13" t="s">
        <v>26</v>
      </c>
      <c r="G18" s="14">
        <f>R*I_1^2</f>
        <v>3.1096296935427055</v>
      </c>
      <c r="H18" t="s">
        <v>3</v>
      </c>
      <c r="I18" t="s">
        <v>27</v>
      </c>
      <c r="J18">
        <v>1.4</v>
      </c>
      <c r="K18" t="s">
        <v>28</v>
      </c>
      <c r="L18" s="15">
        <f>G18*J18</f>
        <v>4.353481570959787</v>
      </c>
      <c r="M18" s="15" t="s">
        <v>3</v>
      </c>
    </row>
    <row r="19" spans="2:13" ht="15">
      <c r="B19" s="10">
        <v>2</v>
      </c>
      <c r="C19" s="9">
        <f>SQRT(Xc^2+(2*R+R_Glühlampe)^2)</f>
        <v>2200.568570014833</v>
      </c>
      <c r="D19" s="11">
        <f>U/Z_2</f>
        <v>0.10451844270340083</v>
      </c>
      <c r="E19" s="12">
        <f>R_Glühlampe*I_2^2</f>
        <v>14.447128684153048</v>
      </c>
      <c r="F19" s="13" t="s">
        <v>29</v>
      </c>
      <c r="G19" s="14">
        <f>R*I_2^2</f>
        <v>4.260400897406192</v>
      </c>
      <c r="H19" t="s">
        <v>3</v>
      </c>
      <c r="I19" t="s">
        <v>27</v>
      </c>
      <c r="J19">
        <v>1.4</v>
      </c>
      <c r="K19" t="s">
        <v>28</v>
      </c>
      <c r="L19" s="15">
        <f>G19*J19</f>
        <v>5.964561256368668</v>
      </c>
      <c r="M19" s="15" t="s">
        <v>3</v>
      </c>
    </row>
    <row r="20" spans="2:13" ht="15">
      <c r="B20" s="10">
        <v>3</v>
      </c>
      <c r="C20" s="9">
        <f>SQRT(Xc^2+(1*R+R_Glühlampe)^2)</f>
        <v>1831.5709190028997</v>
      </c>
      <c r="D20" s="11">
        <f>U/Z_3</f>
        <v>0.12557526307810737</v>
      </c>
      <c r="E20" s="12">
        <f>R_Glühlampe*I_3^2</f>
        <v>20.8546965069622</v>
      </c>
      <c r="F20" s="13" t="s">
        <v>30</v>
      </c>
      <c r="G20" s="14">
        <f>R*I_3^2</f>
        <v>6.149967211882992</v>
      </c>
      <c r="H20" t="s">
        <v>3</v>
      </c>
      <c r="I20" t="s">
        <v>27</v>
      </c>
      <c r="J20">
        <v>1.4</v>
      </c>
      <c r="K20" t="s">
        <v>28</v>
      </c>
      <c r="L20" s="15">
        <f>G20*J20</f>
        <v>8.609954096636189</v>
      </c>
      <c r="M20" s="15" t="s">
        <v>3</v>
      </c>
    </row>
    <row r="21" spans="2:13" ht="15">
      <c r="B21" s="10">
        <v>4</v>
      </c>
      <c r="C21" s="9">
        <f>SQRT(Xc^2+(0*R+R_Glühlampe)^2)</f>
        <v>1473.4320586091258</v>
      </c>
      <c r="D21" s="11">
        <f>U/Z_4</f>
        <v>0.15609813744456794</v>
      </c>
      <c r="E21" s="12">
        <f>R_Glühlampe*I_4^2</f>
        <v>32.22486620931961</v>
      </c>
      <c r="F21" s="16"/>
      <c r="G21" s="14"/>
      <c r="L21" s="15"/>
      <c r="M21" s="15"/>
    </row>
    <row r="22" spans="2:13" ht="15">
      <c r="B22" s="10">
        <v>5</v>
      </c>
      <c r="C22" s="9">
        <v>0</v>
      </c>
      <c r="D22" s="11">
        <f>U/(Z_5+R_Glühlampe)</f>
        <v>0.17391304347826086</v>
      </c>
      <c r="E22" s="12">
        <f>R_Glühlampe*I_5^2</f>
        <v>40</v>
      </c>
      <c r="F22" s="17" t="s">
        <v>31</v>
      </c>
      <c r="G22" s="14">
        <f>3*R_3</f>
        <v>9.328889080628116</v>
      </c>
      <c r="H22" t="s">
        <v>3</v>
      </c>
      <c r="I22" t="s">
        <v>27</v>
      </c>
      <c r="J22">
        <v>1.4</v>
      </c>
      <c r="K22" t="s">
        <v>28</v>
      </c>
      <c r="L22" s="15">
        <f>Pmax*J22</f>
        <v>13.060444712879361</v>
      </c>
      <c r="M22" s="15" t="s">
        <v>3</v>
      </c>
    </row>
    <row r="25" spans="2:7" ht="12.75">
      <c r="B25" s="18" t="s">
        <v>32</v>
      </c>
      <c r="C25" s="18"/>
      <c r="D25" s="18"/>
      <c r="E25" s="18"/>
      <c r="F25" s="18"/>
      <c r="G25" s="18"/>
    </row>
    <row r="26" spans="2:7" ht="12.75">
      <c r="B26" s="18"/>
      <c r="C26" s="18"/>
      <c r="D26" s="18"/>
      <c r="E26" s="18"/>
      <c r="F26" s="18"/>
      <c r="G26" s="18"/>
    </row>
    <row r="27" spans="2:7" ht="12.75">
      <c r="B27" s="18" t="s">
        <v>33</v>
      </c>
      <c r="C27" s="18"/>
      <c r="D27" s="18"/>
      <c r="E27" s="18"/>
      <c r="F27" s="18"/>
      <c r="G27" s="18"/>
    </row>
    <row r="29" ht="12.75">
      <c r="B29" s="10"/>
    </row>
    <row r="30" spans="2:3" ht="12.75">
      <c r="B30" s="10"/>
      <c r="C30"/>
    </row>
    <row r="31" spans="2:3" ht="12.75">
      <c r="B31" s="10"/>
      <c r="C31" s="9"/>
    </row>
    <row r="32" spans="2:7" ht="12.75">
      <c r="B32" s="10"/>
      <c r="C32" s="9"/>
      <c r="D32" s="11"/>
      <c r="E32" s="12"/>
      <c r="F32" s="16"/>
      <c r="G32" s="14"/>
    </row>
    <row r="33" spans="2:7" ht="12.75">
      <c r="B33" s="10"/>
      <c r="C33" s="9"/>
      <c r="D33" s="11"/>
      <c r="E33" s="12"/>
      <c r="F33" s="16"/>
      <c r="G33" s="14"/>
    </row>
    <row r="34" spans="2:7" ht="12.75">
      <c r="B34" s="10"/>
      <c r="C34" s="9"/>
      <c r="D34" s="11"/>
      <c r="E34" s="12"/>
      <c r="F34" s="16"/>
      <c r="G34" s="14"/>
    </row>
    <row r="35" spans="2:7" ht="12.75">
      <c r="B35" s="10"/>
      <c r="C35" s="9"/>
      <c r="D35" s="11"/>
      <c r="E35" s="12"/>
      <c r="F35" s="16"/>
      <c r="G35" s="14"/>
    </row>
    <row r="36" spans="2:7" ht="12.75">
      <c r="B36" s="10"/>
      <c r="C36" s="9"/>
      <c r="D36" s="11"/>
      <c r="E36" s="12"/>
      <c r="F36" s="16"/>
      <c r="G36" s="14"/>
    </row>
  </sheetData>
  <mergeCells count="3">
    <mergeCell ref="B1:E2"/>
    <mergeCell ref="B25:G26"/>
    <mergeCell ref="B27:G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Moch</dc:creator>
  <cp:keywords/>
  <dc:description/>
  <cp:lastModifiedBy>Norbert Moch</cp:lastModifiedBy>
  <cp:lastPrinted>1601-01-01T00:06:31Z</cp:lastPrinted>
  <dcterms:created xsi:type="dcterms:W3CDTF">2006-05-09T20:27:39Z</dcterms:created>
  <dcterms:modified xsi:type="dcterms:W3CDTF">2006-05-10T10:01:44Z</dcterms:modified>
  <cp:category/>
  <cp:version/>
  <cp:contentType/>
  <cp:contentStatus/>
  <cp:revision>11</cp:revision>
</cp:coreProperties>
</file>